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ept 04" sheetId="1" r:id="rId1"/>
    <sheet name="Note " sheetId="2" r:id="rId2"/>
  </sheets>
  <definedNames>
    <definedName name="_xlnm.Print_Area" localSheetId="1">'Note '!$A$1:$P$35</definedName>
    <definedName name="_xlnm.Print_Area" localSheetId="0">'Sept 04'!$A$1:$V$46</definedName>
  </definedNames>
  <calcPr fullCalcOnLoad="1"/>
</workbook>
</file>

<file path=xl/sharedStrings.xml><?xml version="1.0" encoding="utf-8"?>
<sst xmlns="http://schemas.openxmlformats.org/spreadsheetml/2006/main" count="195" uniqueCount="138">
  <si>
    <t>1.</t>
  </si>
  <si>
    <t>2.</t>
  </si>
  <si>
    <t>Other Income</t>
  </si>
  <si>
    <t>3.</t>
  </si>
  <si>
    <t>Total Expenditure</t>
  </si>
  <si>
    <t>a)</t>
  </si>
  <si>
    <t>b)</t>
  </si>
  <si>
    <t>c)</t>
  </si>
  <si>
    <t>Staff Cost</t>
  </si>
  <si>
    <t>d)</t>
  </si>
  <si>
    <t>Other expenditure</t>
  </si>
  <si>
    <t>4.</t>
  </si>
  <si>
    <t>6.</t>
  </si>
  <si>
    <t>7.</t>
  </si>
  <si>
    <t>8.</t>
  </si>
  <si>
    <t>9.</t>
  </si>
  <si>
    <t>f)</t>
  </si>
  <si>
    <t>g)</t>
  </si>
  <si>
    <t>e)</t>
  </si>
  <si>
    <t>(Rs. in Crore)</t>
  </si>
  <si>
    <t>Stores &amp; Spare parts consumed</t>
  </si>
  <si>
    <t>Power, Fuel &amp; Water</t>
  </si>
  <si>
    <t>Interest (Net)</t>
  </si>
  <si>
    <t>Net Sales/Income from operations</t>
  </si>
  <si>
    <t>ended on</t>
  </si>
  <si>
    <t>Consumption of raw materials</t>
  </si>
  <si>
    <t>(Increase)/Decrease in stock in trade</t>
  </si>
  <si>
    <t>Total</t>
  </si>
  <si>
    <t>Capital Employed</t>
  </si>
  <si>
    <t>Segmentwise Revenue, Results and Capital Employed, under Clause 41 of the</t>
  </si>
  <si>
    <t xml:space="preserve">Depreciation </t>
  </si>
  <si>
    <t>3 months</t>
  </si>
  <si>
    <t>Corresponding</t>
  </si>
  <si>
    <t>3 months in the</t>
  </si>
  <si>
    <t>previous year</t>
  </si>
  <si>
    <t>(Audited)</t>
  </si>
  <si>
    <t>Cement</t>
  </si>
  <si>
    <t>Previous</t>
  </si>
  <si>
    <t>Accounting</t>
  </si>
  <si>
    <t>year ended</t>
  </si>
  <si>
    <t>Aggregate of Non-promoter Shareholding</t>
  </si>
  <si>
    <t>No. of Shares ...............</t>
  </si>
  <si>
    <t>Percentage of Shareholding .............</t>
  </si>
  <si>
    <t xml:space="preserve">Segment Revenue : </t>
  </si>
  <si>
    <t>Writing &amp; Printing Paper</t>
  </si>
  <si>
    <t>Less:</t>
  </si>
  <si>
    <t>i.   Interest</t>
  </si>
  <si>
    <t xml:space="preserve">    net of un-allocable income</t>
  </si>
  <si>
    <t xml:space="preserve">Segment Results : </t>
  </si>
  <si>
    <t>15.</t>
  </si>
  <si>
    <t xml:space="preserve">Paid-up equity share capital </t>
  </si>
  <si>
    <t>(Face value: Rs.10/- per Share)</t>
  </si>
  <si>
    <t>per share in Rs. - Not annualised</t>
  </si>
  <si>
    <t>(Segment Assets-Segment Liabilities)</t>
  </si>
  <si>
    <t>Textiles *</t>
  </si>
  <si>
    <t>*</t>
  </si>
  <si>
    <t>before Interest and Taxation</t>
  </si>
  <si>
    <t>Regd. Office:  Century Bhavan, Dr. Annie Besant Road, Worli, Mumbai -  400025.</t>
  </si>
  <si>
    <t>Less: Inter segment Revenue</t>
  </si>
  <si>
    <t>CENTURY  TEXTILES  AND  INDUSTRIES  LIMITED</t>
  </si>
  <si>
    <t xml:space="preserve">Provision for Current Tax including Wealth Tax </t>
  </si>
  <si>
    <t>"Textiles" include Yarn, Cloth, Denim Cloth, Viscose Filament Yarn and Tyre Yarn</t>
  </si>
  <si>
    <t>Others **</t>
  </si>
  <si>
    <t>**</t>
  </si>
  <si>
    <t>"Others" include Rayon Grade Pulp, Salt, Chemicals,Floriculture,Shipping,  etc.</t>
  </si>
  <si>
    <t>Freight, Forwarding, Octroi,  etc.</t>
  </si>
  <si>
    <t xml:space="preserve">Reserves excluding revaluation </t>
  </si>
  <si>
    <t xml:space="preserve">Net after Inter segment Revenue </t>
  </si>
  <si>
    <t>CENTURY TEXTILES AND INDUSTRIES LIMITED</t>
  </si>
  <si>
    <t>:  2  :</t>
  </si>
  <si>
    <t>Notes :</t>
  </si>
  <si>
    <t>1)</t>
  </si>
  <si>
    <t>2)</t>
  </si>
  <si>
    <t>3)</t>
  </si>
  <si>
    <t>4)</t>
  </si>
  <si>
    <t>5)</t>
  </si>
  <si>
    <t xml:space="preserve"> </t>
  </si>
  <si>
    <t>By order of the Board</t>
  </si>
  <si>
    <t>For Century Textiles and Industries Ltd.</t>
  </si>
  <si>
    <t>Place:  Mumbai</t>
  </si>
  <si>
    <t>B.L. Jain</t>
  </si>
  <si>
    <t xml:space="preserve">  Wholetime Director</t>
  </si>
  <si>
    <t>on 31.03.2004</t>
  </si>
  <si>
    <t>13.</t>
  </si>
  <si>
    <t>11.</t>
  </si>
  <si>
    <t>12.</t>
  </si>
  <si>
    <t>14.</t>
  </si>
  <si>
    <t>5,12,95,900</t>
  </si>
  <si>
    <t>ii. Other un-allocable expenditure</t>
  </si>
  <si>
    <t xml:space="preserve">UNAUDITED FINANCIAL RESULTS </t>
  </si>
  <si>
    <t xml:space="preserve">Net adjustments including arrears of </t>
  </si>
  <si>
    <t>depreciation, in respect of earlier years</t>
  </si>
  <si>
    <t>5,12,95,450</t>
  </si>
  <si>
    <t>% increase/</t>
  </si>
  <si>
    <t>decrease</t>
  </si>
  <si>
    <t>over prev.</t>
  </si>
  <si>
    <t>quarter</t>
  </si>
  <si>
    <t>year Prop.</t>
  </si>
  <si>
    <t>Cont….2</t>
  </si>
  <si>
    <t xml:space="preserve"> reserves (as per Balance Sheet)</t>
  </si>
  <si>
    <t xml:space="preserve">Basic and Diluted Earning </t>
  </si>
  <si>
    <t>FOR THE QUARTER ENDED 30TH SEPTEMBER, 2004</t>
  </si>
  <si>
    <t>30.09.2004</t>
  </si>
  <si>
    <t>30.09.2003</t>
  </si>
  <si>
    <t>6 months</t>
  </si>
  <si>
    <t>6 months in the</t>
  </si>
  <si>
    <t>Date :  26.10.2004</t>
  </si>
  <si>
    <t>Listing Agreement for the quarter ended 30th September, 2004</t>
  </si>
  <si>
    <t>6)</t>
  </si>
  <si>
    <t>changes in the profits and taxes.</t>
  </si>
  <si>
    <t xml:space="preserve"> recomputed / regrouped wherever necessary, including on account of revision to Accounting Standard AS - 26 and the resultant </t>
  </si>
  <si>
    <t xml:space="preserve">The figures of corresponding quarter /  half year ended 30.9.2003 and of previous accounting year ended 31.3.2004 have been </t>
  </si>
  <si>
    <t xml:space="preserve">The above Results have been reviewed by the Audit Committee and have been taken on record by the Board of Directors at their </t>
  </si>
  <si>
    <t>meeting held on 26th October, 2004. The Statutory Auditors have carried out a limited review of the above financial results.</t>
  </si>
  <si>
    <t xml:space="preserve">The matters relating to projects kept on hold, deposits overdue from Joint Stock Companies and diminution in the value of investments </t>
  </si>
  <si>
    <t>thereon will be taken at the end of the year.</t>
  </si>
  <si>
    <t xml:space="preserve">With effect from 01-10-2004, the Company's installed capacity of Cement has increased from 5.5 million tonnes to 6.3 million tonnes </t>
  </si>
  <si>
    <t xml:space="preserve">Pursuant to the order of Hon'ble Bombay High Court dated 16.01.2003, the Securities Premium Account is utilised at the end of </t>
  </si>
  <si>
    <t xml:space="preserve">each year towards net debit on account of Deferrred Tax. Net Deferred Tax Liability for the half year ended 30th September 2004 </t>
  </si>
  <si>
    <t xml:space="preserve">referred to in the last Audited Annual Report of the Auditors to the Shareholders have been reviewed in this quarter and necessary action </t>
  </si>
  <si>
    <t>5,16,22,620</t>
  </si>
  <si>
    <t>Information on investor complaints for the quarter - (Nos.) : Opening balance - 0, New  - 13, Disposals - 12, Closing balance -  1.</t>
  </si>
  <si>
    <t>Sales / Income from operations</t>
  </si>
  <si>
    <t>5</t>
  </si>
  <si>
    <t>Gross Profit (3+4-5-6)</t>
  </si>
  <si>
    <t>10</t>
  </si>
  <si>
    <t>16.</t>
  </si>
  <si>
    <t>17.</t>
  </si>
  <si>
    <t>Profit  before Tax (7-8-9)</t>
  </si>
  <si>
    <t xml:space="preserve"> ( Net Sales / Income from Operations )</t>
  </si>
  <si>
    <t>Half Year</t>
  </si>
  <si>
    <t>is Rs. 13.51 crore and for the quarter ended 30th September  2004 is Rs. 7.21 crore</t>
  </si>
  <si>
    <t>Less: Excise Duty</t>
  </si>
  <si>
    <t>Net sales / Income from operations</t>
  </si>
  <si>
    <t>Deferred Tax  ( See Note 3 )</t>
  </si>
  <si>
    <t xml:space="preserve">Net Profit / ( Loss ) </t>
  </si>
  <si>
    <t xml:space="preserve">Profit / ( Loss )  after depreciation but </t>
  </si>
  <si>
    <t>Profit / ( Loss )  Before Tax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</si>
</sst>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);\(0.00\)"/>
    <numFmt numFmtId="174" formatCode="0.00_);[Red]\(0.00\)"/>
    <numFmt numFmtId="175" formatCode="0.00;[Red]0.00"/>
    <numFmt numFmtId="176" formatCode="_(* #,##0.0_);_(* \(#,##0.0\);_(* &quot;-&quot;_);_(@_)"/>
    <numFmt numFmtId="177" formatCode="_(* #,##0.00_);_(* \(#,##0.00\);_(* &quot;-&quot;_);_(@_)"/>
    <numFmt numFmtId="178" formatCode="_(* #,##0.0_);_(* \(#,##0.0\);_(* &quot;-&quot;??_);_(@_)"/>
    <numFmt numFmtId="179" formatCode="_(* #,##0_);_(* \(#,##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 quotePrefix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 quotePrefix="1">
      <alignment/>
    </xf>
    <xf numFmtId="2" fontId="3" fillId="0" borderId="0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3" fillId="0" borderId="7" xfId="0" applyFont="1" applyBorder="1" applyAlignment="1" quotePrefix="1">
      <alignment horizontal="center"/>
    </xf>
    <xf numFmtId="0" fontId="3" fillId="0" borderId="8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6" xfId="0" applyNumberFormat="1" applyFont="1" applyBorder="1" applyAlignment="1" quotePrefix="1">
      <alignment horizontal="left"/>
    </xf>
    <xf numFmtId="10" fontId="3" fillId="0" borderId="11" xfId="0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Continuous"/>
    </xf>
    <xf numFmtId="2" fontId="3" fillId="0" borderId="6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5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2" fontId="0" fillId="0" borderId="8" xfId="15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43" fontId="0" fillId="0" borderId="8" xfId="15" applyFont="1" applyBorder="1" applyAlignment="1">
      <alignment/>
    </xf>
    <xf numFmtId="2" fontId="0" fillId="0" borderId="8" xfId="0" applyNumberFormat="1" applyFont="1" applyBorder="1" applyAlignment="1">
      <alignment horizontal="right"/>
    </xf>
    <xf numFmtId="43" fontId="0" fillId="0" borderId="6" xfId="15" applyFont="1" applyBorder="1" applyAlignment="1">
      <alignment/>
    </xf>
    <xf numFmtId="10" fontId="0" fillId="0" borderId="8" xfId="0" applyNumberFormat="1" applyFont="1" applyBorder="1" applyAlignment="1" quotePrefix="1">
      <alignment horizontal="right"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173" fontId="0" fillId="0" borderId="6" xfId="0" applyNumberFormat="1" applyFont="1" applyBorder="1" applyAlignment="1">
      <alignment/>
    </xf>
    <xf numFmtId="173" fontId="0" fillId="0" borderId="6" xfId="0" applyNumberFormat="1" applyFont="1" applyBorder="1" applyAlignment="1">
      <alignment horizontal="right"/>
    </xf>
    <xf numFmtId="173" fontId="0" fillId="0" borderId="6" xfId="15" applyNumberFormat="1" applyFont="1" applyBorder="1" applyAlignment="1">
      <alignment/>
    </xf>
    <xf numFmtId="173" fontId="0" fillId="0" borderId="8" xfId="0" applyNumberFormat="1" applyFont="1" applyBorder="1" applyAlignment="1">
      <alignment horizontal="right"/>
    </xf>
    <xf numFmtId="173" fontId="0" fillId="0" borderId="8" xfId="0" applyNumberFormat="1" applyFont="1" applyBorder="1" applyAlignment="1" quotePrefix="1">
      <alignment horizontal="right"/>
    </xf>
    <xf numFmtId="173" fontId="0" fillId="0" borderId="4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NumberFormat="1" applyFont="1" applyBorder="1" applyAlignment="1">
      <alignment/>
    </xf>
    <xf numFmtId="39" fontId="0" fillId="0" borderId="8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SheetLayoutView="75" workbookViewId="0" topLeftCell="A1">
      <selection activeCell="C3" sqref="C3"/>
    </sheetView>
  </sheetViews>
  <sheetFormatPr defaultColWidth="9.140625" defaultRowHeight="12.75"/>
  <cols>
    <col min="1" max="1" width="3.140625" style="5" customWidth="1"/>
    <col min="2" max="2" width="3.57421875" style="5" customWidth="1"/>
    <col min="3" max="3" width="34.57421875" style="5" customWidth="1"/>
    <col min="4" max="4" width="10.28125" style="5" hidden="1" customWidth="1"/>
    <col min="5" max="5" width="10.7109375" style="5" bestFit="1" customWidth="1"/>
    <col min="6" max="6" width="13.140625" style="5" bestFit="1" customWidth="1"/>
    <col min="7" max="7" width="10.7109375" style="5" bestFit="1" customWidth="1"/>
    <col min="8" max="8" width="13.28125" style="5" bestFit="1" customWidth="1"/>
    <col min="9" max="9" width="13.28125" style="5" hidden="1" customWidth="1"/>
    <col min="10" max="10" width="12.28125" style="5" customWidth="1"/>
    <col min="11" max="11" width="10.28125" style="5" hidden="1" customWidth="1"/>
    <col min="12" max="12" width="2.140625" style="5" customWidth="1"/>
    <col min="13" max="13" width="2.421875" style="5" customWidth="1"/>
    <col min="14" max="14" width="32.421875" style="5" customWidth="1"/>
    <col min="15" max="15" width="10.28125" style="5" hidden="1" customWidth="1"/>
    <col min="16" max="16" width="9.8515625" style="5" bestFit="1" customWidth="1"/>
    <col min="17" max="17" width="10.28125" style="5" customWidth="1"/>
    <col min="18" max="19" width="9.8515625" style="5" bestFit="1" customWidth="1"/>
    <col min="20" max="20" width="9.8515625" style="5" hidden="1" customWidth="1"/>
    <col min="21" max="21" width="12.28125" style="5" bestFit="1" customWidth="1"/>
    <col min="22" max="22" width="0.13671875" style="5" hidden="1" customWidth="1"/>
    <col min="23" max="23" width="2.00390625" style="5" customWidth="1"/>
    <col min="24" max="16384" width="9.140625" style="5" customWidth="1"/>
  </cols>
  <sheetData>
    <row r="1" spans="3:20" ht="18" customHeight="1">
      <c r="C1" s="57"/>
      <c r="D1" s="57"/>
      <c r="E1" s="77"/>
      <c r="F1" s="77"/>
      <c r="G1" s="78"/>
      <c r="L1" s="45"/>
      <c r="N1" s="6"/>
      <c r="O1" s="6"/>
      <c r="P1" s="6"/>
      <c r="Q1" s="6"/>
      <c r="R1" s="6"/>
      <c r="S1" s="6"/>
      <c r="T1" s="6"/>
    </row>
    <row r="2" spans="1:22" ht="25.5" customHeight="1">
      <c r="A2" s="94" t="s">
        <v>59</v>
      </c>
      <c r="B2" s="94"/>
      <c r="C2" s="94"/>
      <c r="D2" s="94"/>
      <c r="E2" s="94"/>
      <c r="F2" s="94"/>
      <c r="G2" s="94"/>
      <c r="H2" s="94"/>
      <c r="I2" s="94"/>
      <c r="J2" s="94"/>
      <c r="K2" s="7"/>
      <c r="M2" s="95" t="s">
        <v>57</v>
      </c>
      <c r="N2" s="95"/>
      <c r="O2" s="95"/>
      <c r="P2" s="95"/>
      <c r="Q2" s="95"/>
      <c r="R2" s="95"/>
      <c r="S2" s="95"/>
      <c r="T2" s="95"/>
      <c r="U2" s="95"/>
      <c r="V2" s="3"/>
    </row>
    <row r="3" spans="1:22" ht="13.5" customHeight="1">
      <c r="A3" s="4" t="s">
        <v>89</v>
      </c>
      <c r="B3" s="4"/>
      <c r="C3" s="1"/>
      <c r="D3" s="1"/>
      <c r="E3" s="1"/>
      <c r="F3" s="1"/>
      <c r="G3" s="1"/>
      <c r="H3" s="1"/>
      <c r="I3" s="1"/>
      <c r="J3" s="1"/>
      <c r="K3" s="1"/>
      <c r="L3" s="2"/>
      <c r="M3" s="1" t="s">
        <v>29</v>
      </c>
      <c r="N3" s="1"/>
      <c r="O3" s="1"/>
      <c r="P3" s="1"/>
      <c r="Q3" s="1"/>
      <c r="R3" s="1"/>
      <c r="S3" s="1"/>
      <c r="T3" s="1"/>
      <c r="U3" s="1"/>
      <c r="V3" s="1"/>
    </row>
    <row r="4" spans="1:22" ht="13.5" customHeight="1">
      <c r="A4" s="4" t="s">
        <v>101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39" t="s">
        <v>107</v>
      </c>
      <c r="N4" s="1"/>
      <c r="O4" s="1"/>
      <c r="P4" s="1"/>
      <c r="Q4" s="1"/>
      <c r="R4" s="1"/>
      <c r="S4" s="1"/>
      <c r="T4" s="1"/>
      <c r="U4" s="1"/>
      <c r="V4" s="1"/>
    </row>
    <row r="5" spans="7:21" ht="10.5" customHeight="1">
      <c r="G5" s="9"/>
      <c r="J5" s="5" t="s">
        <v>19</v>
      </c>
      <c r="L5" s="10"/>
      <c r="M5" s="9"/>
      <c r="N5" s="9"/>
      <c r="O5" s="9"/>
      <c r="P5" s="9"/>
      <c r="Q5" s="9"/>
      <c r="R5" s="9"/>
      <c r="S5" s="9"/>
      <c r="T5" s="10"/>
      <c r="U5" s="5" t="s">
        <v>19</v>
      </c>
    </row>
    <row r="6" spans="1:22" ht="10.5" customHeight="1">
      <c r="A6" s="11"/>
      <c r="B6" s="12"/>
      <c r="C6" s="13"/>
      <c r="D6" s="13"/>
      <c r="E6" s="13"/>
      <c r="F6" s="15" t="s">
        <v>32</v>
      </c>
      <c r="G6" s="14"/>
      <c r="H6" s="14" t="s">
        <v>32</v>
      </c>
      <c r="I6" s="89"/>
      <c r="J6" s="14" t="s">
        <v>37</v>
      </c>
      <c r="K6" s="14"/>
      <c r="L6" s="16"/>
      <c r="N6" s="16"/>
      <c r="O6" s="16"/>
      <c r="P6" s="16"/>
      <c r="Q6" s="16"/>
      <c r="R6" s="14"/>
      <c r="S6" s="15"/>
      <c r="T6" s="15"/>
      <c r="U6" s="14" t="s">
        <v>37</v>
      </c>
      <c r="V6" s="14"/>
    </row>
    <row r="7" spans="1:22" ht="10.5" customHeight="1">
      <c r="A7" s="17"/>
      <c r="B7" s="10"/>
      <c r="C7" s="35"/>
      <c r="D7" s="18" t="s">
        <v>93</v>
      </c>
      <c r="E7" s="58"/>
      <c r="F7" s="19" t="s">
        <v>33</v>
      </c>
      <c r="G7" s="18"/>
      <c r="H7" s="18" t="s">
        <v>105</v>
      </c>
      <c r="I7" s="86" t="s">
        <v>93</v>
      </c>
      <c r="J7" s="18" t="s">
        <v>38</v>
      </c>
      <c r="K7" s="58" t="s">
        <v>93</v>
      </c>
      <c r="L7" s="16"/>
      <c r="N7" s="16"/>
      <c r="O7" s="18" t="s">
        <v>93</v>
      </c>
      <c r="P7" s="58"/>
      <c r="Q7" s="58"/>
      <c r="R7" s="18"/>
      <c r="S7" s="19"/>
      <c r="T7" s="18" t="s">
        <v>93</v>
      </c>
      <c r="U7" s="18" t="s">
        <v>38</v>
      </c>
      <c r="V7" s="58" t="s">
        <v>93</v>
      </c>
    </row>
    <row r="8" spans="1:22" ht="10.5" customHeight="1">
      <c r="A8" s="17"/>
      <c r="B8" s="10"/>
      <c r="C8" s="16"/>
      <c r="D8" s="86" t="s">
        <v>94</v>
      </c>
      <c r="E8" s="18" t="s">
        <v>31</v>
      </c>
      <c r="F8" s="20" t="s">
        <v>34</v>
      </c>
      <c r="G8" s="18" t="s">
        <v>104</v>
      </c>
      <c r="H8" s="18" t="s">
        <v>34</v>
      </c>
      <c r="I8" s="86" t="s">
        <v>94</v>
      </c>
      <c r="J8" s="18" t="s">
        <v>39</v>
      </c>
      <c r="K8" s="30" t="s">
        <v>94</v>
      </c>
      <c r="L8" s="16"/>
      <c r="M8" s="17"/>
      <c r="N8" s="16"/>
      <c r="O8" s="86" t="s">
        <v>94</v>
      </c>
      <c r="P8" s="18" t="s">
        <v>31</v>
      </c>
      <c r="Q8" s="18" t="s">
        <v>31</v>
      </c>
      <c r="R8" s="18" t="s">
        <v>104</v>
      </c>
      <c r="S8" s="18" t="s">
        <v>104</v>
      </c>
      <c r="T8" s="86" t="s">
        <v>94</v>
      </c>
      <c r="U8" s="18" t="s">
        <v>39</v>
      </c>
      <c r="V8" s="30" t="s">
        <v>94</v>
      </c>
    </row>
    <row r="9" spans="1:22" ht="10.5" customHeight="1">
      <c r="A9" s="17"/>
      <c r="B9" s="10"/>
      <c r="C9" s="16"/>
      <c r="D9" s="86" t="s">
        <v>95</v>
      </c>
      <c r="E9" s="18" t="s">
        <v>24</v>
      </c>
      <c r="F9" s="20" t="s">
        <v>24</v>
      </c>
      <c r="G9" s="18" t="s">
        <v>24</v>
      </c>
      <c r="H9" s="18" t="s">
        <v>24</v>
      </c>
      <c r="I9" s="86" t="s">
        <v>95</v>
      </c>
      <c r="J9" s="18" t="s">
        <v>82</v>
      </c>
      <c r="K9" s="30" t="s">
        <v>95</v>
      </c>
      <c r="L9" s="10"/>
      <c r="M9" s="17"/>
      <c r="N9" s="16"/>
      <c r="O9" s="86" t="s">
        <v>95</v>
      </c>
      <c r="P9" s="18" t="s">
        <v>24</v>
      </c>
      <c r="Q9" s="18" t="s">
        <v>24</v>
      </c>
      <c r="R9" s="18" t="s">
        <v>24</v>
      </c>
      <c r="S9" s="18" t="s">
        <v>24</v>
      </c>
      <c r="T9" s="86" t="s">
        <v>95</v>
      </c>
      <c r="U9" s="18" t="s">
        <v>82</v>
      </c>
      <c r="V9" s="30" t="s">
        <v>95</v>
      </c>
    </row>
    <row r="10" spans="1:22" ht="10.5" customHeight="1">
      <c r="A10" s="21"/>
      <c r="B10" s="9"/>
      <c r="C10" s="22"/>
      <c r="D10" s="87" t="s">
        <v>96</v>
      </c>
      <c r="E10" s="23" t="s">
        <v>102</v>
      </c>
      <c r="F10" s="23" t="s">
        <v>103</v>
      </c>
      <c r="G10" s="23" t="s">
        <v>102</v>
      </c>
      <c r="H10" s="23" t="s">
        <v>103</v>
      </c>
      <c r="I10" s="87" t="s">
        <v>130</v>
      </c>
      <c r="J10" s="23" t="s">
        <v>35</v>
      </c>
      <c r="K10" s="69" t="s">
        <v>97</v>
      </c>
      <c r="L10" s="16"/>
      <c r="M10" s="21"/>
      <c r="N10" s="22"/>
      <c r="O10" s="87" t="s">
        <v>96</v>
      </c>
      <c r="P10" s="23" t="s">
        <v>102</v>
      </c>
      <c r="Q10" s="23" t="s">
        <v>103</v>
      </c>
      <c r="R10" s="23" t="s">
        <v>102</v>
      </c>
      <c r="S10" s="23" t="s">
        <v>103</v>
      </c>
      <c r="T10" s="87" t="s">
        <v>130</v>
      </c>
      <c r="U10" s="23" t="s">
        <v>35</v>
      </c>
      <c r="V10" s="69" t="s">
        <v>97</v>
      </c>
    </row>
    <row r="11" spans="1:22" ht="18" customHeight="1">
      <c r="A11" s="24" t="s">
        <v>0</v>
      </c>
      <c r="B11" s="12" t="s">
        <v>122</v>
      </c>
      <c r="C11" s="13"/>
      <c r="D11" s="48">
        <f>ROUND(E11/F11*100-100,2)</f>
        <v>13.53</v>
      </c>
      <c r="E11" s="46">
        <v>676.79</v>
      </c>
      <c r="F11" s="46">
        <v>596.14</v>
      </c>
      <c r="G11" s="46">
        <v>1350.95</v>
      </c>
      <c r="H11" s="70">
        <v>1210.18</v>
      </c>
      <c r="I11" s="48">
        <f aca="true" t="shared" si="0" ref="I11:I25">ROUND(G11/H11*100-100,2)</f>
        <v>11.63</v>
      </c>
      <c r="J11" s="46">
        <v>2575.8</v>
      </c>
      <c r="K11" s="64">
        <f>ROUND(G11/(J11/4)*100-100,2)</f>
        <v>109.79</v>
      </c>
      <c r="L11" s="16"/>
      <c r="M11" s="38"/>
      <c r="N11" s="12"/>
      <c r="O11" s="25"/>
      <c r="P11" s="11"/>
      <c r="Q11" s="11"/>
      <c r="R11" s="11"/>
      <c r="S11" s="11"/>
      <c r="T11" s="11"/>
      <c r="U11" s="25"/>
      <c r="V11" s="25"/>
    </row>
    <row r="12" spans="1:22" ht="13.5" customHeight="1">
      <c r="A12" s="26" t="s">
        <v>1</v>
      </c>
      <c r="B12" s="10" t="s">
        <v>132</v>
      </c>
      <c r="C12" s="10"/>
      <c r="D12" s="66">
        <f>ROUND(E12/F12*100-100,2)</f>
        <v>12.47</v>
      </c>
      <c r="E12" s="55">
        <v>85.7</v>
      </c>
      <c r="F12" s="55">
        <v>76.2</v>
      </c>
      <c r="G12" s="55">
        <v>155.64</v>
      </c>
      <c r="H12" s="88">
        <v>143.69</v>
      </c>
      <c r="I12" s="66">
        <f t="shared" si="0"/>
        <v>8.32</v>
      </c>
      <c r="J12" s="55">
        <v>322.28</v>
      </c>
      <c r="K12" s="59"/>
      <c r="L12" s="16"/>
      <c r="M12" s="29" t="s">
        <v>0</v>
      </c>
      <c r="N12" s="10" t="s">
        <v>43</v>
      </c>
      <c r="O12" s="30"/>
      <c r="P12" s="17"/>
      <c r="Q12" s="17"/>
      <c r="R12" s="17"/>
      <c r="S12" s="17"/>
      <c r="T12" s="17"/>
      <c r="U12" s="30"/>
      <c r="V12" s="30"/>
    </row>
    <row r="13" spans="1:22" ht="18" customHeight="1">
      <c r="A13" s="26" t="s">
        <v>3</v>
      </c>
      <c r="B13" s="10" t="s">
        <v>133</v>
      </c>
      <c r="C13" s="10"/>
      <c r="D13" s="48">
        <f>ROUND(E13/F13*100-100,2)</f>
        <v>13.68</v>
      </c>
      <c r="E13" s="47">
        <f>E11-E12</f>
        <v>591.0899999999999</v>
      </c>
      <c r="F13" s="47">
        <f>F11-F12</f>
        <v>519.9399999999999</v>
      </c>
      <c r="G13" s="47">
        <f>G11-G12</f>
        <v>1195.31</v>
      </c>
      <c r="H13" s="47">
        <f>H11-H12</f>
        <v>1066.49</v>
      </c>
      <c r="I13" s="48">
        <f t="shared" si="0"/>
        <v>12.08</v>
      </c>
      <c r="J13" s="47">
        <f>J11-J12</f>
        <v>2253.5200000000004</v>
      </c>
      <c r="K13" s="59"/>
      <c r="L13" s="16"/>
      <c r="M13" s="29"/>
      <c r="N13" s="10" t="s">
        <v>129</v>
      </c>
      <c r="O13" s="30"/>
      <c r="P13" s="17"/>
      <c r="Q13" s="17"/>
      <c r="R13" s="17"/>
      <c r="S13" s="17"/>
      <c r="T13" s="17"/>
      <c r="U13" s="30"/>
      <c r="V13" s="30"/>
    </row>
    <row r="14" spans="1:22" ht="18" customHeight="1">
      <c r="A14" s="26" t="s">
        <v>11</v>
      </c>
      <c r="B14" s="10" t="s">
        <v>2</v>
      </c>
      <c r="C14" s="10"/>
      <c r="D14" s="48">
        <f>ROUND(E14/F14*100-100,2)</f>
        <v>-26.99</v>
      </c>
      <c r="E14" s="47">
        <v>16.8</v>
      </c>
      <c r="F14" s="47">
        <v>23.01</v>
      </c>
      <c r="G14" s="47">
        <v>37.02</v>
      </c>
      <c r="H14" s="71">
        <v>48.31</v>
      </c>
      <c r="I14" s="48">
        <f t="shared" si="0"/>
        <v>-23.37</v>
      </c>
      <c r="J14" s="47">
        <v>115.89</v>
      </c>
      <c r="K14" s="48">
        <f>ROUND(G14/(J14/4)*100-100,2)</f>
        <v>27.78</v>
      </c>
      <c r="L14" s="16"/>
      <c r="M14" s="29"/>
      <c r="N14" s="28" t="s">
        <v>54</v>
      </c>
      <c r="O14" s="48">
        <f>ROUND(P14/Q14*100-100,2)</f>
        <v>-3.65</v>
      </c>
      <c r="P14" s="47">
        <v>190.49</v>
      </c>
      <c r="Q14" s="47">
        <v>197.71</v>
      </c>
      <c r="R14" s="47">
        <v>390.58</v>
      </c>
      <c r="S14" s="47">
        <v>373.1</v>
      </c>
      <c r="T14" s="48">
        <f>ROUND(R14/S14*100-100,2)</f>
        <v>4.69</v>
      </c>
      <c r="U14" s="47">
        <v>794.88</v>
      </c>
      <c r="V14" s="48">
        <f aca="true" t="shared" si="1" ref="V14:V20">ROUND(R14/(U14/4)*100-100,2)</f>
        <v>96.55</v>
      </c>
    </row>
    <row r="15" spans="1:22" ht="18" customHeight="1">
      <c r="A15" s="26" t="s">
        <v>123</v>
      </c>
      <c r="B15" s="10" t="s">
        <v>4</v>
      </c>
      <c r="C15" s="16"/>
      <c r="D15" s="48">
        <f aca="true" t="shared" si="2" ref="D15:D37">ROUND(E15/F15*100-100,2)</f>
        <v>10.65</v>
      </c>
      <c r="E15" s="47">
        <f>SUM(E16:E22)</f>
        <v>547.13</v>
      </c>
      <c r="F15" s="47">
        <f>SUM(F16:F22)</f>
        <v>494.47</v>
      </c>
      <c r="G15" s="47">
        <f>SUM(G16:G22)</f>
        <v>1100.71</v>
      </c>
      <c r="H15" s="47">
        <f>SUM(H16:H22)</f>
        <v>981.0400000000001</v>
      </c>
      <c r="I15" s="48">
        <f t="shared" si="0"/>
        <v>12.2</v>
      </c>
      <c r="J15" s="47">
        <f>SUM(J16:J22)</f>
        <v>2071.02</v>
      </c>
      <c r="K15" s="48">
        <f>ROUND(G15/(J15/4)*100-100,2)</f>
        <v>112.59</v>
      </c>
      <c r="L15" s="16"/>
      <c r="M15" s="29"/>
      <c r="N15" s="28" t="s">
        <v>36</v>
      </c>
      <c r="O15" s="48">
        <f aca="true" t="shared" si="3" ref="O15:O20">ROUND(P15/Q15*100-100,2)</f>
        <v>33.69</v>
      </c>
      <c r="P15" s="47">
        <v>256.26</v>
      </c>
      <c r="Q15" s="47">
        <v>191.68</v>
      </c>
      <c r="R15" s="47">
        <v>524.45</v>
      </c>
      <c r="S15" s="47">
        <v>428.69</v>
      </c>
      <c r="T15" s="48">
        <f aca="true" t="shared" si="4" ref="T15:T20">ROUND(R15/S15*100-100,2)</f>
        <v>22.34</v>
      </c>
      <c r="U15" s="47">
        <v>935.63</v>
      </c>
      <c r="V15" s="48">
        <f t="shared" si="1"/>
        <v>124.21</v>
      </c>
    </row>
    <row r="16" spans="1:22" ht="18" customHeight="1">
      <c r="A16" s="17"/>
      <c r="B16" s="10" t="s">
        <v>5</v>
      </c>
      <c r="C16" s="16" t="s">
        <v>26</v>
      </c>
      <c r="D16" s="48">
        <f t="shared" si="2"/>
        <v>-84.69</v>
      </c>
      <c r="E16" s="48">
        <v>-0.83</v>
      </c>
      <c r="F16" s="48">
        <v>-5.42</v>
      </c>
      <c r="G16" s="48">
        <v>-18.12</v>
      </c>
      <c r="H16" s="59">
        <v>-57.91</v>
      </c>
      <c r="I16" s="48">
        <f t="shared" si="0"/>
        <v>-68.71</v>
      </c>
      <c r="J16" s="48">
        <v>-30.01</v>
      </c>
      <c r="K16" s="48"/>
      <c r="L16" s="16"/>
      <c r="M16" s="29"/>
      <c r="N16" s="28" t="s">
        <v>44</v>
      </c>
      <c r="O16" s="48">
        <f t="shared" si="3"/>
        <v>5.23</v>
      </c>
      <c r="P16" s="47">
        <v>94.57</v>
      </c>
      <c r="Q16" s="47">
        <v>89.87</v>
      </c>
      <c r="R16" s="47">
        <v>191.55</v>
      </c>
      <c r="S16" s="47">
        <v>182.64</v>
      </c>
      <c r="T16" s="48">
        <f t="shared" si="4"/>
        <v>4.88</v>
      </c>
      <c r="U16" s="47">
        <v>363.42</v>
      </c>
      <c r="V16" s="48">
        <f t="shared" si="1"/>
        <v>110.83</v>
      </c>
    </row>
    <row r="17" spans="1:22" ht="18" customHeight="1">
      <c r="A17" s="17"/>
      <c r="B17" s="10" t="s">
        <v>6</v>
      </c>
      <c r="C17" s="16" t="s">
        <v>25</v>
      </c>
      <c r="D17" s="48">
        <f t="shared" si="2"/>
        <v>16.54</v>
      </c>
      <c r="E17" s="47">
        <v>159.21</v>
      </c>
      <c r="F17" s="47">
        <v>136.61</v>
      </c>
      <c r="G17" s="47">
        <v>324.33</v>
      </c>
      <c r="H17" s="71">
        <v>286.29</v>
      </c>
      <c r="I17" s="48">
        <f t="shared" si="0"/>
        <v>13.29</v>
      </c>
      <c r="J17" s="47">
        <v>596.8</v>
      </c>
      <c r="K17" s="48">
        <f aca="true" t="shared" si="5" ref="K17:K25">ROUND(G17/(J17/4)*100-100,2)</f>
        <v>117.38</v>
      </c>
      <c r="L17" s="16"/>
      <c r="M17" s="17"/>
      <c r="N17" s="40" t="s">
        <v>62</v>
      </c>
      <c r="O17" s="66">
        <f t="shared" si="3"/>
        <v>22.35</v>
      </c>
      <c r="P17" s="55">
        <v>49.77</v>
      </c>
      <c r="Q17" s="55">
        <v>40.68</v>
      </c>
      <c r="R17" s="55">
        <v>88.73</v>
      </c>
      <c r="S17" s="55">
        <v>82.06</v>
      </c>
      <c r="T17" s="66">
        <f t="shared" si="4"/>
        <v>8.13</v>
      </c>
      <c r="U17" s="55">
        <v>159.59</v>
      </c>
      <c r="V17" s="66">
        <f t="shared" si="1"/>
        <v>122.39</v>
      </c>
    </row>
    <row r="18" spans="1:22" ht="18" customHeight="1">
      <c r="A18" s="17"/>
      <c r="B18" s="10" t="s">
        <v>7</v>
      </c>
      <c r="C18" s="16" t="s">
        <v>8</v>
      </c>
      <c r="D18" s="48">
        <f t="shared" si="2"/>
        <v>-5.88</v>
      </c>
      <c r="E18" s="47">
        <v>67.17</v>
      </c>
      <c r="F18" s="47">
        <v>71.37</v>
      </c>
      <c r="G18" s="47">
        <v>137.47</v>
      </c>
      <c r="H18" s="71">
        <v>143.15</v>
      </c>
      <c r="I18" s="48">
        <f t="shared" si="0"/>
        <v>-3.97</v>
      </c>
      <c r="J18" s="47">
        <v>287.67</v>
      </c>
      <c r="K18" s="48">
        <f t="shared" si="5"/>
        <v>91.15</v>
      </c>
      <c r="L18" s="16"/>
      <c r="M18" s="29"/>
      <c r="N18" s="28" t="s">
        <v>23</v>
      </c>
      <c r="O18" s="48">
        <f t="shared" si="3"/>
        <v>13.68</v>
      </c>
      <c r="P18" s="47">
        <f>SUM(P14:P17)</f>
        <v>591.0899999999999</v>
      </c>
      <c r="Q18" s="47">
        <f>SUM(Q14:Q17)</f>
        <v>519.9399999999999</v>
      </c>
      <c r="R18" s="47">
        <f>SUM(R14:R17)</f>
        <v>1195.31</v>
      </c>
      <c r="S18" s="47">
        <f>SUM(S14:S17)</f>
        <v>1066.49</v>
      </c>
      <c r="T18" s="48">
        <f t="shared" si="4"/>
        <v>12.08</v>
      </c>
      <c r="U18" s="50">
        <f>SUM(U14:U17)</f>
        <v>2253.52</v>
      </c>
      <c r="V18" s="48">
        <f t="shared" si="1"/>
        <v>112.17</v>
      </c>
    </row>
    <row r="19" spans="1:22" ht="18" customHeight="1">
      <c r="A19" s="17"/>
      <c r="B19" s="10" t="s">
        <v>9</v>
      </c>
      <c r="C19" s="16" t="s">
        <v>20</v>
      </c>
      <c r="D19" s="48">
        <f t="shared" si="2"/>
        <v>16.4</v>
      </c>
      <c r="E19" s="47">
        <v>80.04</v>
      </c>
      <c r="F19" s="47">
        <v>68.76</v>
      </c>
      <c r="G19" s="47">
        <v>153.31</v>
      </c>
      <c r="H19" s="71">
        <v>131.24</v>
      </c>
      <c r="I19" s="48">
        <f t="shared" si="0"/>
        <v>16.82</v>
      </c>
      <c r="J19" s="47">
        <v>273.62</v>
      </c>
      <c r="K19" s="48">
        <f t="shared" si="5"/>
        <v>124.12</v>
      </c>
      <c r="L19" s="16"/>
      <c r="M19" s="17"/>
      <c r="N19" s="28" t="s">
        <v>58</v>
      </c>
      <c r="O19" s="66">
        <f t="shared" si="3"/>
        <v>21.88</v>
      </c>
      <c r="P19" s="47">
        <v>16.38</v>
      </c>
      <c r="Q19" s="47">
        <v>13.44</v>
      </c>
      <c r="R19" s="47">
        <v>37.43</v>
      </c>
      <c r="S19" s="47">
        <v>30.09</v>
      </c>
      <c r="T19" s="66">
        <f t="shared" si="4"/>
        <v>24.39</v>
      </c>
      <c r="U19" s="47">
        <v>57.51</v>
      </c>
      <c r="V19" s="66">
        <f t="shared" si="1"/>
        <v>160.34</v>
      </c>
    </row>
    <row r="20" spans="1:22" ht="18" customHeight="1">
      <c r="A20" s="17"/>
      <c r="B20" s="10" t="s">
        <v>18</v>
      </c>
      <c r="C20" s="16" t="s">
        <v>21</v>
      </c>
      <c r="D20" s="48">
        <f t="shared" si="2"/>
        <v>7.69</v>
      </c>
      <c r="E20" s="47">
        <v>134.22</v>
      </c>
      <c r="F20" s="47">
        <v>124.64</v>
      </c>
      <c r="G20" s="47">
        <v>252.96</v>
      </c>
      <c r="H20" s="71">
        <v>257.04</v>
      </c>
      <c r="I20" s="48">
        <f t="shared" si="0"/>
        <v>-1.59</v>
      </c>
      <c r="J20" s="47">
        <v>494.9</v>
      </c>
      <c r="K20" s="48">
        <f t="shared" si="5"/>
        <v>104.45</v>
      </c>
      <c r="L20" s="30"/>
      <c r="M20" s="21"/>
      <c r="N20" s="31" t="s">
        <v>67</v>
      </c>
      <c r="O20" s="66">
        <f t="shared" si="3"/>
        <v>13.47</v>
      </c>
      <c r="P20" s="56">
        <f>P18-P19</f>
        <v>574.7099999999999</v>
      </c>
      <c r="Q20" s="56">
        <f>Q18-Q19</f>
        <v>506.49999999999994</v>
      </c>
      <c r="R20" s="56">
        <f>R18-R19</f>
        <v>1157.8799999999999</v>
      </c>
      <c r="S20" s="56">
        <f>S18-S19</f>
        <v>1036.4</v>
      </c>
      <c r="T20" s="66">
        <f t="shared" si="4"/>
        <v>11.72</v>
      </c>
      <c r="U20" s="56">
        <f>U18-U19</f>
        <v>2196.0099999999998</v>
      </c>
      <c r="V20" s="66">
        <f t="shared" si="1"/>
        <v>110.91</v>
      </c>
    </row>
    <row r="21" spans="1:22" ht="18" customHeight="1">
      <c r="A21" s="17"/>
      <c r="B21" s="10" t="s">
        <v>16</v>
      </c>
      <c r="C21" s="16" t="s">
        <v>65</v>
      </c>
      <c r="D21" s="48">
        <f t="shared" si="2"/>
        <v>11.33</v>
      </c>
      <c r="E21" s="47">
        <v>66.02</v>
      </c>
      <c r="F21" s="47">
        <v>59.3</v>
      </c>
      <c r="G21" s="47">
        <v>136.36</v>
      </c>
      <c r="H21" s="71">
        <v>129.88</v>
      </c>
      <c r="I21" s="48">
        <f t="shared" si="0"/>
        <v>4.99</v>
      </c>
      <c r="J21" s="47">
        <v>259.64</v>
      </c>
      <c r="K21" s="48">
        <f t="shared" si="5"/>
        <v>110.08</v>
      </c>
      <c r="L21" s="16"/>
      <c r="M21" s="29" t="s">
        <v>1</v>
      </c>
      <c r="N21" s="28" t="s">
        <v>48</v>
      </c>
      <c r="O21" s="28"/>
      <c r="P21" s="28"/>
      <c r="Q21" s="47"/>
      <c r="R21" s="47"/>
      <c r="S21" s="47"/>
      <c r="T21" s="28"/>
      <c r="U21" s="47"/>
      <c r="V21" s="46"/>
    </row>
    <row r="22" spans="1:22" ht="18" customHeight="1">
      <c r="A22" s="17"/>
      <c r="B22" s="10" t="s">
        <v>17</v>
      </c>
      <c r="C22" s="16" t="s">
        <v>10</v>
      </c>
      <c r="D22" s="48">
        <f t="shared" si="2"/>
        <v>5.33</v>
      </c>
      <c r="E22" s="47">
        <v>41.3</v>
      </c>
      <c r="F22" s="47">
        <v>39.21</v>
      </c>
      <c r="G22" s="47">
        <v>114.4</v>
      </c>
      <c r="H22" s="71">
        <v>91.35</v>
      </c>
      <c r="I22" s="48">
        <f t="shared" si="0"/>
        <v>25.23</v>
      </c>
      <c r="J22" s="47">
        <v>188.4</v>
      </c>
      <c r="K22" s="48">
        <f t="shared" si="5"/>
        <v>142.89</v>
      </c>
      <c r="L22" s="16"/>
      <c r="M22" s="17"/>
      <c r="N22" s="40" t="s">
        <v>136</v>
      </c>
      <c r="O22" s="32"/>
      <c r="P22" s="32"/>
      <c r="Q22" s="47"/>
      <c r="R22" s="47"/>
      <c r="S22" s="47"/>
      <c r="T22" s="32"/>
      <c r="U22" s="47"/>
      <c r="V22" s="47"/>
    </row>
    <row r="23" spans="1:22" ht="18" customHeight="1">
      <c r="A23" s="26" t="s">
        <v>12</v>
      </c>
      <c r="B23" s="10" t="s">
        <v>22</v>
      </c>
      <c r="C23" s="16"/>
      <c r="D23" s="48">
        <f t="shared" si="2"/>
        <v>-39.17</v>
      </c>
      <c r="E23" s="47">
        <v>10.87</v>
      </c>
      <c r="F23" s="47">
        <v>17.87</v>
      </c>
      <c r="G23" s="47">
        <v>22.36</v>
      </c>
      <c r="H23" s="71">
        <v>36.52</v>
      </c>
      <c r="I23" s="48">
        <f t="shared" si="0"/>
        <v>-38.77</v>
      </c>
      <c r="J23" s="47">
        <v>69.13</v>
      </c>
      <c r="K23" s="48">
        <f t="shared" si="5"/>
        <v>29.38</v>
      </c>
      <c r="L23" s="16"/>
      <c r="M23" s="17"/>
      <c r="N23" s="32" t="s">
        <v>56</v>
      </c>
      <c r="O23" s="32"/>
      <c r="P23" s="32"/>
      <c r="Q23" s="47"/>
      <c r="R23" s="47"/>
      <c r="S23" s="47"/>
      <c r="T23" s="32"/>
      <c r="U23" s="47"/>
      <c r="V23" s="47"/>
    </row>
    <row r="24" spans="1:22" ht="18" customHeight="1">
      <c r="A24" s="26" t="s">
        <v>13</v>
      </c>
      <c r="B24" s="10" t="s">
        <v>124</v>
      </c>
      <c r="C24" s="16"/>
      <c r="D24" s="48">
        <f t="shared" si="2"/>
        <v>62.99</v>
      </c>
      <c r="E24" s="47">
        <f>E13+E14-E15-E23</f>
        <v>49.88999999999988</v>
      </c>
      <c r="F24" s="47">
        <f>F13+F14-F15-F23</f>
        <v>30.609999999999904</v>
      </c>
      <c r="G24" s="47">
        <f>G13+G14-G15-G23</f>
        <v>109.25999999999989</v>
      </c>
      <c r="H24" s="47">
        <f>H13+H14-H15-H23</f>
        <v>97.23999999999987</v>
      </c>
      <c r="I24" s="48">
        <f t="shared" si="0"/>
        <v>12.36</v>
      </c>
      <c r="J24" s="47">
        <f>J13+J14-J15-J23</f>
        <v>229.26000000000033</v>
      </c>
      <c r="K24" s="48">
        <f t="shared" si="5"/>
        <v>90.63</v>
      </c>
      <c r="L24" s="16"/>
      <c r="M24" s="17"/>
      <c r="N24" s="28" t="s">
        <v>54</v>
      </c>
      <c r="O24" s="48">
        <f aca="true" t="shared" si="6" ref="O24:O33">ROUND(P24/Q24*100-100,2)</f>
        <v>-81.6</v>
      </c>
      <c r="P24" s="47">
        <v>1.82</v>
      </c>
      <c r="Q24" s="47">
        <v>9.89</v>
      </c>
      <c r="R24" s="47">
        <v>4.15</v>
      </c>
      <c r="S24" s="47">
        <v>17.4</v>
      </c>
      <c r="T24" s="48">
        <f>ROUND(R24/S24*100-100,2)</f>
        <v>-76.15</v>
      </c>
      <c r="U24" s="52">
        <v>28.83</v>
      </c>
      <c r="V24" s="48">
        <f>ROUND(R24/(U24/4)*100-100,2)</f>
        <v>-42.42</v>
      </c>
    </row>
    <row r="25" spans="1:22" ht="18" customHeight="1">
      <c r="A25" s="26" t="s">
        <v>14</v>
      </c>
      <c r="B25" s="10" t="s">
        <v>30</v>
      </c>
      <c r="C25" s="16"/>
      <c r="D25" s="48">
        <f t="shared" si="2"/>
        <v>-0.36</v>
      </c>
      <c r="E25" s="47">
        <v>30.63</v>
      </c>
      <c r="F25" s="47">
        <v>30.74</v>
      </c>
      <c r="G25" s="47">
        <v>61.08</v>
      </c>
      <c r="H25" s="71">
        <v>62.95</v>
      </c>
      <c r="I25" s="48">
        <f t="shared" si="0"/>
        <v>-2.97</v>
      </c>
      <c r="J25" s="47">
        <v>127.97</v>
      </c>
      <c r="K25" s="48">
        <f t="shared" si="5"/>
        <v>90.92</v>
      </c>
      <c r="L25" s="16"/>
      <c r="M25" s="17"/>
      <c r="N25" s="28" t="s">
        <v>36</v>
      </c>
      <c r="O25" s="48">
        <f t="shared" si="6"/>
        <v>-179.58</v>
      </c>
      <c r="P25" s="47">
        <v>14.61</v>
      </c>
      <c r="Q25" s="48">
        <v>-18.36</v>
      </c>
      <c r="R25" s="47">
        <v>47.65</v>
      </c>
      <c r="S25" s="73">
        <v>-6.81</v>
      </c>
      <c r="T25" s="48">
        <f>ROUND(R25/S25*100-100,2)</f>
        <v>-799.71</v>
      </c>
      <c r="U25" s="47">
        <v>17.52</v>
      </c>
      <c r="V25" s="48">
        <f>ROUND(R25/(U25/4)*100-100,2)</f>
        <v>987.9</v>
      </c>
    </row>
    <row r="26" spans="1:22" ht="18" customHeight="1">
      <c r="A26" s="26" t="s">
        <v>15</v>
      </c>
      <c r="B26" s="10" t="s">
        <v>90</v>
      </c>
      <c r="C26" s="16"/>
      <c r="D26" s="48"/>
      <c r="E26" s="48"/>
      <c r="F26" s="47"/>
      <c r="G26" s="49"/>
      <c r="H26" s="71"/>
      <c r="I26" s="48"/>
      <c r="J26" s="49"/>
      <c r="K26" s="48"/>
      <c r="L26" s="16"/>
      <c r="M26" s="17"/>
      <c r="N26" s="28" t="s">
        <v>44</v>
      </c>
      <c r="O26" s="48">
        <f t="shared" si="6"/>
        <v>-74.96</v>
      </c>
      <c r="P26" s="47">
        <v>3.51</v>
      </c>
      <c r="Q26" s="47">
        <v>14.02</v>
      </c>
      <c r="R26" s="47">
        <v>8.91</v>
      </c>
      <c r="S26" s="47">
        <v>34.14</v>
      </c>
      <c r="T26" s="48">
        <f>ROUND(R26/S26*100-100,2)</f>
        <v>-73.9</v>
      </c>
      <c r="U26" s="47">
        <v>60.88</v>
      </c>
      <c r="V26" s="48">
        <f>ROUND(R26/(U26/4)*100-100,2)</f>
        <v>-41.46</v>
      </c>
    </row>
    <row r="27" spans="1:22" ht="18" customHeight="1">
      <c r="A27" s="26"/>
      <c r="B27" s="42" t="s">
        <v>91</v>
      </c>
      <c r="C27" s="16"/>
      <c r="D27" s="48">
        <f t="shared" si="2"/>
        <v>-7.12</v>
      </c>
      <c r="E27" s="47">
        <v>3.13</v>
      </c>
      <c r="F27" s="47">
        <v>3.37</v>
      </c>
      <c r="G27" s="50">
        <v>6.25</v>
      </c>
      <c r="H27" s="71">
        <v>6.73</v>
      </c>
      <c r="I27" s="48">
        <f>ROUND(G27/H27*100-100,2)</f>
        <v>-7.13</v>
      </c>
      <c r="J27" s="50">
        <v>16.2</v>
      </c>
      <c r="K27" s="48">
        <f>ROUND(G27/(J27/4)*100-100,2)</f>
        <v>54.32</v>
      </c>
      <c r="L27" s="16"/>
      <c r="M27" s="17"/>
      <c r="N27" s="40" t="s">
        <v>62</v>
      </c>
      <c r="O27" s="66">
        <f t="shared" si="6"/>
        <v>100.3</v>
      </c>
      <c r="P27" s="55">
        <v>13.34</v>
      </c>
      <c r="Q27" s="55">
        <v>6.66</v>
      </c>
      <c r="R27" s="55">
        <v>24.32</v>
      </c>
      <c r="S27" s="55">
        <v>11.04</v>
      </c>
      <c r="T27" s="48">
        <f>ROUND(R27/S27*100-100,2)</f>
        <v>120.29</v>
      </c>
      <c r="U27" s="55">
        <v>37.46</v>
      </c>
      <c r="V27" s="48">
        <f>ROUND(R27/(U27/4)*100-100,2)</f>
        <v>159.69</v>
      </c>
    </row>
    <row r="28" spans="1:22" ht="18" customHeight="1">
      <c r="A28" s="26" t="s">
        <v>125</v>
      </c>
      <c r="B28" s="10" t="s">
        <v>128</v>
      </c>
      <c r="C28" s="16"/>
      <c r="D28" s="48">
        <f t="shared" si="2"/>
        <v>-560.86</v>
      </c>
      <c r="E28" s="72">
        <f>E24-E25-E27</f>
        <v>16.12999999999988</v>
      </c>
      <c r="F28" s="48">
        <f>F24-F25-F27</f>
        <v>-3.500000000000095</v>
      </c>
      <c r="G28" s="72">
        <f>G24-G25-G27</f>
        <v>41.92999999999989</v>
      </c>
      <c r="H28" s="72">
        <f>H24-H25-H27</f>
        <v>27.559999999999864</v>
      </c>
      <c r="I28" s="48">
        <f>ROUND(G28/H28*100-100,2)</f>
        <v>52.14</v>
      </c>
      <c r="J28" s="72">
        <f>J24-J25-J27</f>
        <v>85.09000000000033</v>
      </c>
      <c r="K28" s="48">
        <f>ROUND(G28/(J28/4)*100-100,2)</f>
        <v>97.11</v>
      </c>
      <c r="L28" s="16"/>
      <c r="M28" s="17"/>
      <c r="N28" s="28" t="s">
        <v>27</v>
      </c>
      <c r="O28" s="66">
        <f t="shared" si="6"/>
        <v>172.56</v>
      </c>
      <c r="P28" s="55">
        <f>SUM(P24:P27)</f>
        <v>33.28</v>
      </c>
      <c r="Q28" s="55">
        <f>SUM(Q24:Q27)</f>
        <v>12.21</v>
      </c>
      <c r="R28" s="55">
        <f>SUM(R24:R27)</f>
        <v>85.03</v>
      </c>
      <c r="S28" s="55">
        <f>SUM(S24:S27)</f>
        <v>55.77</v>
      </c>
      <c r="T28" s="67">
        <f>ROUND(R28/S28*100-100,2)</f>
        <v>52.47</v>
      </c>
      <c r="U28" s="55">
        <f>SUM(U24:U27)</f>
        <v>144.69</v>
      </c>
      <c r="V28" s="67">
        <f>ROUND(R28/(U28/4)*100-100,2)</f>
        <v>135.07</v>
      </c>
    </row>
    <row r="29" spans="1:22" ht="18" customHeight="1">
      <c r="A29" s="26" t="s">
        <v>84</v>
      </c>
      <c r="B29" s="10" t="s">
        <v>60</v>
      </c>
      <c r="C29" s="16"/>
      <c r="D29" s="48">
        <f t="shared" si="2"/>
        <v>-583.33</v>
      </c>
      <c r="E29" s="47">
        <v>1.45</v>
      </c>
      <c r="F29" s="48">
        <v>-0.3</v>
      </c>
      <c r="G29" s="47">
        <v>3.8</v>
      </c>
      <c r="H29" s="50">
        <v>2.35</v>
      </c>
      <c r="I29" s="48">
        <f>ROUND(G29/H29*100-100,2)</f>
        <v>61.7</v>
      </c>
      <c r="J29" s="47">
        <v>8.5</v>
      </c>
      <c r="K29" s="48">
        <f>ROUND(G29/(J29/4)*100-100,2)</f>
        <v>78.82</v>
      </c>
      <c r="L29" s="16"/>
      <c r="M29" s="17"/>
      <c r="N29" s="28" t="s">
        <v>45</v>
      </c>
      <c r="O29" s="28"/>
      <c r="P29" s="28"/>
      <c r="Q29" s="47"/>
      <c r="R29" s="47"/>
      <c r="S29" s="47"/>
      <c r="T29" s="28"/>
      <c r="U29" s="46"/>
      <c r="V29" s="46"/>
    </row>
    <row r="30" spans="1:22" ht="18" customHeight="1">
      <c r="A30" s="26" t="s">
        <v>85</v>
      </c>
      <c r="B30" s="42" t="s">
        <v>134</v>
      </c>
      <c r="C30" s="16"/>
      <c r="D30" s="48"/>
      <c r="E30" s="53">
        <v>0</v>
      </c>
      <c r="F30" s="53">
        <v>0</v>
      </c>
      <c r="G30" s="53">
        <v>0</v>
      </c>
      <c r="H30" s="53">
        <v>0</v>
      </c>
      <c r="I30" s="48"/>
      <c r="J30" s="51">
        <v>0</v>
      </c>
      <c r="K30" s="48"/>
      <c r="L30" s="16"/>
      <c r="M30" s="29"/>
      <c r="N30" s="28" t="s">
        <v>46</v>
      </c>
      <c r="O30" s="48">
        <f t="shared" si="6"/>
        <v>-39.17</v>
      </c>
      <c r="P30" s="47">
        <v>10.87</v>
      </c>
      <c r="Q30" s="47">
        <v>17.87</v>
      </c>
      <c r="R30" s="50">
        <v>22.36</v>
      </c>
      <c r="S30" s="50">
        <v>36.52</v>
      </c>
      <c r="T30" s="48">
        <f>ROUND(R30/S30*100-100,2)</f>
        <v>-38.77</v>
      </c>
      <c r="U30" s="47">
        <v>69.13</v>
      </c>
      <c r="V30" s="48">
        <f>ROUND(R30/(U30/4)*100-100,2)</f>
        <v>29.38</v>
      </c>
    </row>
    <row r="31" spans="1:22" ht="18" customHeight="1">
      <c r="A31" s="26" t="s">
        <v>83</v>
      </c>
      <c r="B31" s="10" t="s">
        <v>135</v>
      </c>
      <c r="C31" s="16"/>
      <c r="D31" s="48">
        <f t="shared" si="2"/>
        <v>-558.75</v>
      </c>
      <c r="E31" s="48">
        <f>E28-E29+E30</f>
        <v>14.679999999999882</v>
      </c>
      <c r="F31" s="48">
        <f>F28-F29+F30</f>
        <v>-3.200000000000095</v>
      </c>
      <c r="G31" s="48">
        <f>G28-G29+G30</f>
        <v>38.129999999999896</v>
      </c>
      <c r="H31" s="48">
        <f>H28-H29+H30</f>
        <v>25.209999999999862</v>
      </c>
      <c r="I31" s="48">
        <f>ROUND(G31/H31*100-100,2)</f>
        <v>51.25</v>
      </c>
      <c r="J31" s="47">
        <f>(J28-J29+J30)</f>
        <v>76.59000000000033</v>
      </c>
      <c r="K31" s="48">
        <f>ROUND(G31/(J31/4)*100-100,2)</f>
        <v>99.14</v>
      </c>
      <c r="L31" s="16"/>
      <c r="M31" s="29"/>
      <c r="N31" s="27" t="s">
        <v>88</v>
      </c>
      <c r="O31" s="68"/>
      <c r="P31" s="68"/>
      <c r="Q31" s="47"/>
      <c r="R31" s="47"/>
      <c r="S31" s="47"/>
      <c r="T31" s="68"/>
      <c r="U31" s="47"/>
      <c r="V31" s="47"/>
    </row>
    <row r="32" spans="1:22" ht="18" customHeight="1">
      <c r="A32" s="26" t="s">
        <v>86</v>
      </c>
      <c r="B32" s="10" t="s">
        <v>50</v>
      </c>
      <c r="C32" s="16"/>
      <c r="D32" s="48"/>
      <c r="E32" s="59"/>
      <c r="F32" s="47"/>
      <c r="G32" s="52"/>
      <c r="H32" s="71"/>
      <c r="I32" s="48"/>
      <c r="J32" s="30"/>
      <c r="K32" s="59"/>
      <c r="L32" s="16"/>
      <c r="M32" s="29"/>
      <c r="N32" s="27" t="s">
        <v>47</v>
      </c>
      <c r="O32" s="66">
        <f t="shared" si="6"/>
        <v>-390.74</v>
      </c>
      <c r="P32" s="66">
        <v>6.28</v>
      </c>
      <c r="Q32" s="66">
        <v>-2.16</v>
      </c>
      <c r="R32" s="55">
        <v>20.74</v>
      </c>
      <c r="S32" s="66">
        <v>-8.31</v>
      </c>
      <c r="T32" s="48">
        <f>ROUND(R32/S32*100-100,2)</f>
        <v>-349.58</v>
      </c>
      <c r="U32" s="66">
        <v>-9.53</v>
      </c>
      <c r="V32" s="48">
        <f>ROUND(R32/(U32/4)*100-100,2)</f>
        <v>-970.51</v>
      </c>
    </row>
    <row r="33" spans="1:22" ht="18" customHeight="1">
      <c r="A33" s="17"/>
      <c r="B33" s="10" t="s">
        <v>51</v>
      </c>
      <c r="C33" s="16"/>
      <c r="D33" s="48"/>
      <c r="E33" s="47">
        <v>93.04</v>
      </c>
      <c r="F33" s="47">
        <v>93.04</v>
      </c>
      <c r="G33" s="47">
        <v>93.04</v>
      </c>
      <c r="H33" s="47">
        <v>93.04</v>
      </c>
      <c r="I33" s="48"/>
      <c r="J33" s="52">
        <v>93.04</v>
      </c>
      <c r="K33" s="60"/>
      <c r="L33" s="16"/>
      <c r="M33" s="21"/>
      <c r="N33" s="43" t="s">
        <v>137</v>
      </c>
      <c r="O33" s="66">
        <f t="shared" si="6"/>
        <v>-560.86</v>
      </c>
      <c r="P33" s="66">
        <f>P28-P30-P32</f>
        <v>16.130000000000003</v>
      </c>
      <c r="Q33" s="66">
        <f>Q28-Q30-Q32</f>
        <v>-3.5</v>
      </c>
      <c r="R33" s="66">
        <f>R28-R30-R32</f>
        <v>41.93000000000001</v>
      </c>
      <c r="S33" s="74">
        <f>S28-S30-S32</f>
        <v>27.560000000000002</v>
      </c>
      <c r="T33" s="67">
        <f>ROUND(R33/S33*100-100,2)</f>
        <v>52.14</v>
      </c>
      <c r="U33" s="55">
        <f>U28-U30-U32</f>
        <v>85.09</v>
      </c>
      <c r="V33" s="67">
        <f>ROUND(R33/(U33/4)*100-100,2)</f>
        <v>97.11</v>
      </c>
    </row>
    <row r="34" spans="1:22" ht="18" customHeight="1">
      <c r="A34" s="26" t="s">
        <v>49</v>
      </c>
      <c r="B34" s="35" t="s">
        <v>66</v>
      </c>
      <c r="C34" s="16"/>
      <c r="D34" s="48"/>
      <c r="E34" s="59"/>
      <c r="F34" s="53"/>
      <c r="G34" s="50"/>
      <c r="H34" s="71"/>
      <c r="I34" s="48"/>
      <c r="J34" s="47"/>
      <c r="K34" s="59"/>
      <c r="L34" s="16"/>
      <c r="M34" s="17"/>
      <c r="N34" s="40"/>
      <c r="O34" s="40"/>
      <c r="P34" s="40"/>
      <c r="Q34" s="47"/>
      <c r="R34" s="47"/>
      <c r="S34" s="48"/>
      <c r="T34" s="40"/>
      <c r="U34" s="47"/>
      <c r="V34" s="46"/>
    </row>
    <row r="35" spans="1:22" ht="18" customHeight="1">
      <c r="A35" s="26"/>
      <c r="B35" s="42" t="s">
        <v>99</v>
      </c>
      <c r="C35" s="16"/>
      <c r="D35" s="48"/>
      <c r="E35" s="53">
        <v>0</v>
      </c>
      <c r="F35" s="53">
        <v>0</v>
      </c>
      <c r="G35" s="53">
        <v>0</v>
      </c>
      <c r="H35" s="53">
        <v>0</v>
      </c>
      <c r="I35" s="48"/>
      <c r="J35" s="50">
        <v>688.69</v>
      </c>
      <c r="K35" s="59"/>
      <c r="L35" s="16"/>
      <c r="M35" s="29" t="s">
        <v>3</v>
      </c>
      <c r="N35" s="28" t="s">
        <v>28</v>
      </c>
      <c r="O35" s="28"/>
      <c r="P35" s="28"/>
      <c r="Q35" s="47"/>
      <c r="R35" s="47"/>
      <c r="S35" s="47"/>
      <c r="T35" s="28"/>
      <c r="U35" s="47"/>
      <c r="V35" s="47"/>
    </row>
    <row r="36" spans="1:22" ht="18" customHeight="1">
      <c r="A36" s="26" t="s">
        <v>126</v>
      </c>
      <c r="B36" s="10" t="s">
        <v>100</v>
      </c>
      <c r="C36" s="16"/>
      <c r="D36" s="48"/>
      <c r="E36" s="48"/>
      <c r="F36" s="47"/>
      <c r="G36" s="47"/>
      <c r="H36" s="71"/>
      <c r="I36" s="48"/>
      <c r="J36" s="51"/>
      <c r="K36" s="61"/>
      <c r="L36" s="16"/>
      <c r="M36" s="26"/>
      <c r="N36" s="28" t="s">
        <v>53</v>
      </c>
      <c r="O36" s="28"/>
      <c r="P36" s="28"/>
      <c r="Q36" s="47"/>
      <c r="R36" s="47"/>
      <c r="S36" s="47"/>
      <c r="T36" s="28"/>
      <c r="U36" s="47"/>
      <c r="V36" s="47"/>
    </row>
    <row r="37" spans="1:22" ht="18" customHeight="1">
      <c r="A37" s="17"/>
      <c r="B37" s="10" t="s">
        <v>52</v>
      </c>
      <c r="C37" s="16"/>
      <c r="D37" s="48">
        <f t="shared" si="2"/>
        <v>-558.75</v>
      </c>
      <c r="E37" s="51">
        <f>E31/E33*10</f>
        <v>1.5778159931212254</v>
      </c>
      <c r="F37" s="51">
        <f>F31/F33*10</f>
        <v>-0.34393809114360435</v>
      </c>
      <c r="G37" s="51">
        <f>G31/G33*10</f>
        <v>4.098237317282878</v>
      </c>
      <c r="H37" s="51">
        <f>H31/H33*10</f>
        <v>2.709587274290613</v>
      </c>
      <c r="I37" s="48">
        <f>ROUND(G37/H37*100-100,2)</f>
        <v>51.25</v>
      </c>
      <c r="J37" s="51">
        <f>J31/J33*10</f>
        <v>8.231943250214997</v>
      </c>
      <c r="K37" s="48"/>
      <c r="L37" s="16"/>
      <c r="M37" s="17"/>
      <c r="N37" s="28" t="s">
        <v>54</v>
      </c>
      <c r="O37" s="48">
        <f>ROUND(P37/Q37*100-100,2)</f>
        <v>13.09</v>
      </c>
      <c r="P37" s="47">
        <v>440.02</v>
      </c>
      <c r="Q37" s="47">
        <v>389.1</v>
      </c>
      <c r="R37" s="47">
        <v>440.02</v>
      </c>
      <c r="S37" s="47">
        <v>389.1</v>
      </c>
      <c r="T37" s="48">
        <f>ROUND(R37/S37*100-100,2)</f>
        <v>13.09</v>
      </c>
      <c r="U37" s="47">
        <v>496.62</v>
      </c>
      <c r="V37" s="48">
        <f>ROUND(R37/U37*100-100,2)</f>
        <v>-11.4</v>
      </c>
    </row>
    <row r="38" spans="1:22" ht="18" customHeight="1">
      <c r="A38" s="26" t="s">
        <v>127</v>
      </c>
      <c r="B38" s="10" t="s">
        <v>40</v>
      </c>
      <c r="C38" s="16"/>
      <c r="D38" s="48"/>
      <c r="E38" s="59"/>
      <c r="F38" s="50"/>
      <c r="G38" s="47"/>
      <c r="H38" s="71"/>
      <c r="I38" s="50"/>
      <c r="J38" s="51"/>
      <c r="K38" s="61"/>
      <c r="L38" s="16"/>
      <c r="M38" s="17"/>
      <c r="N38" s="28" t="s">
        <v>36</v>
      </c>
      <c r="O38" s="48">
        <f>ROUND(P38/Q38*100-100,2)</f>
        <v>-5.24</v>
      </c>
      <c r="P38" s="47">
        <v>715.74</v>
      </c>
      <c r="Q38" s="47">
        <v>755.29</v>
      </c>
      <c r="R38" s="47">
        <v>715.74</v>
      </c>
      <c r="S38" s="47">
        <v>755.29</v>
      </c>
      <c r="T38" s="48">
        <f>ROUND(R38/S38*100-100,2)</f>
        <v>-5.24</v>
      </c>
      <c r="U38" s="47">
        <v>729.16</v>
      </c>
      <c r="V38" s="48">
        <f>ROUND(R38/U38*100-100,2)</f>
        <v>-1.84</v>
      </c>
    </row>
    <row r="39" spans="1:22" ht="18" customHeight="1">
      <c r="A39" s="17"/>
      <c r="B39" s="10" t="s">
        <v>41</v>
      </c>
      <c r="C39" s="16"/>
      <c r="D39" s="48"/>
      <c r="E39" s="52" t="s">
        <v>120</v>
      </c>
      <c r="F39" s="52" t="s">
        <v>92</v>
      </c>
      <c r="G39" s="52" t="s">
        <v>120</v>
      </c>
      <c r="H39" s="52" t="s">
        <v>92</v>
      </c>
      <c r="I39" s="59"/>
      <c r="J39" s="52" t="s">
        <v>87</v>
      </c>
      <c r="K39" s="62"/>
      <c r="L39" s="30"/>
      <c r="M39" s="17"/>
      <c r="N39" s="28" t="s">
        <v>44</v>
      </c>
      <c r="O39" s="48">
        <f>ROUND(P39/Q39*100-100,2)</f>
        <v>-5.39</v>
      </c>
      <c r="P39" s="47">
        <v>420.94</v>
      </c>
      <c r="Q39" s="47">
        <v>444.93</v>
      </c>
      <c r="R39" s="47">
        <v>420.94</v>
      </c>
      <c r="S39" s="47">
        <v>444.93</v>
      </c>
      <c r="T39" s="48">
        <f>ROUND(R39/S39*100-100,2)</f>
        <v>-5.39</v>
      </c>
      <c r="U39" s="47">
        <v>466.62</v>
      </c>
      <c r="V39" s="48">
        <f>ROUND(R39/U39*100-100,2)</f>
        <v>-9.79</v>
      </c>
    </row>
    <row r="40" spans="1:22" ht="18" customHeight="1">
      <c r="A40" s="17"/>
      <c r="B40" s="10" t="s">
        <v>42</v>
      </c>
      <c r="C40" s="16"/>
      <c r="D40" s="48"/>
      <c r="E40" s="54">
        <v>0.5548</v>
      </c>
      <c r="F40" s="54">
        <v>0.5513</v>
      </c>
      <c r="G40" s="54">
        <v>0.5548</v>
      </c>
      <c r="H40" s="54">
        <v>0.5513</v>
      </c>
      <c r="I40" s="54"/>
      <c r="J40" s="54">
        <v>0.5513</v>
      </c>
      <c r="K40" s="63"/>
      <c r="L40" s="30"/>
      <c r="M40" s="17"/>
      <c r="N40" s="40" t="s">
        <v>62</v>
      </c>
      <c r="O40" s="66">
        <f>ROUND(P40/Q40*100-100,2)</f>
        <v>-4.86</v>
      </c>
      <c r="P40" s="55">
        <v>172.97</v>
      </c>
      <c r="Q40" s="55">
        <v>181.8</v>
      </c>
      <c r="R40" s="55">
        <v>172.97</v>
      </c>
      <c r="S40" s="55">
        <v>181.8</v>
      </c>
      <c r="T40" s="48">
        <f>ROUND(R40/S40*100-100,2)</f>
        <v>-4.86</v>
      </c>
      <c r="U40" s="55">
        <v>196.02</v>
      </c>
      <c r="V40" s="48">
        <f>ROUND(R40/U40*100-100,2)</f>
        <v>-11.76</v>
      </c>
    </row>
    <row r="41" spans="1:22" ht="14.25" customHeight="1">
      <c r="A41" s="21"/>
      <c r="B41" s="9"/>
      <c r="C41" s="22"/>
      <c r="D41" s="65"/>
      <c r="E41" s="65"/>
      <c r="F41" s="69"/>
      <c r="G41" s="33"/>
      <c r="H41" s="69"/>
      <c r="I41" s="33"/>
      <c r="J41" s="33"/>
      <c r="K41" s="66"/>
      <c r="L41" s="30"/>
      <c r="M41" s="21"/>
      <c r="N41" s="31" t="s">
        <v>27</v>
      </c>
      <c r="O41" s="48">
        <f>ROUND(P41/Q41*100-100,2)</f>
        <v>-1.21</v>
      </c>
      <c r="P41" s="75">
        <f>SUM(P37:P40)</f>
        <v>1749.67</v>
      </c>
      <c r="Q41" s="75">
        <f>SUM(Q37:Q40)</f>
        <v>1771.12</v>
      </c>
      <c r="R41" s="75">
        <f>SUM(R37:R40)</f>
        <v>1749.67</v>
      </c>
      <c r="S41" s="75">
        <f>SUM(S37:S40)</f>
        <v>1771.12</v>
      </c>
      <c r="T41" s="67">
        <f>ROUND(R41/S41*100-100,2)</f>
        <v>-1.21</v>
      </c>
      <c r="U41" s="55">
        <f>SUM(U37:U40)</f>
        <v>1888.42</v>
      </c>
      <c r="V41" s="67">
        <f>ROUND(R41/U41*100-100,2)</f>
        <v>-7.35</v>
      </c>
    </row>
    <row r="42" spans="4:22" ht="3.75" customHeight="1">
      <c r="D42" s="44"/>
      <c r="E42" s="44"/>
      <c r="F42" s="44"/>
      <c r="H42" s="76"/>
      <c r="I42" s="76"/>
      <c r="K42" s="44"/>
      <c r="L42" s="10"/>
      <c r="M42" s="11"/>
      <c r="N42" s="12"/>
      <c r="O42" s="12"/>
      <c r="P42" s="12"/>
      <c r="Q42" s="27"/>
      <c r="R42" s="10"/>
      <c r="S42" s="27"/>
      <c r="T42" s="27"/>
      <c r="U42" s="13"/>
      <c r="V42" s="10"/>
    </row>
    <row r="43" spans="1:22" ht="13.5" customHeight="1">
      <c r="A43" s="34"/>
      <c r="B43" s="10"/>
      <c r="C43" s="10"/>
      <c r="D43" s="10"/>
      <c r="E43" s="10"/>
      <c r="F43" s="10"/>
      <c r="G43" s="27"/>
      <c r="H43" s="27"/>
      <c r="I43" s="27"/>
      <c r="J43" s="27"/>
      <c r="K43" s="27"/>
      <c r="L43" s="10"/>
      <c r="M43" s="20" t="s">
        <v>55</v>
      </c>
      <c r="N43" s="92" t="s">
        <v>61</v>
      </c>
      <c r="O43" s="92"/>
      <c r="P43" s="92"/>
      <c r="Q43" s="92"/>
      <c r="R43" s="92"/>
      <c r="S43" s="92"/>
      <c r="T43" s="92"/>
      <c r="U43" s="93"/>
      <c r="V43" s="35"/>
    </row>
    <row r="44" spans="12:22" ht="12" customHeight="1">
      <c r="L44" s="10"/>
      <c r="M44" s="41" t="s">
        <v>63</v>
      </c>
      <c r="N44" s="90" t="s">
        <v>64</v>
      </c>
      <c r="O44" s="90"/>
      <c r="P44" s="90"/>
      <c r="Q44" s="90"/>
      <c r="R44" s="90"/>
      <c r="S44" s="90"/>
      <c r="T44" s="90"/>
      <c r="U44" s="91"/>
      <c r="V44" s="35"/>
    </row>
    <row r="45" spans="1:22" ht="13.5" customHeight="1">
      <c r="A45" s="36"/>
      <c r="B45" s="8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3.5" customHeight="1">
      <c r="A46" s="36"/>
      <c r="B46" s="8"/>
      <c r="L46" s="10"/>
      <c r="M46" s="10"/>
      <c r="N46" s="10"/>
      <c r="O46" s="10"/>
      <c r="P46" s="10"/>
      <c r="Q46" s="10"/>
      <c r="R46" s="10"/>
      <c r="S46" s="10"/>
      <c r="T46" s="10"/>
      <c r="U46" s="10" t="s">
        <v>98</v>
      </c>
      <c r="V46" s="10"/>
    </row>
    <row r="47" spans="1:22" ht="13.5" customHeight="1">
      <c r="A47" s="36"/>
      <c r="B47" s="8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13" ht="13.5" customHeight="1">
      <c r="A48" s="36"/>
      <c r="L48" s="10"/>
      <c r="M48" s="10"/>
    </row>
    <row r="49" spans="1:13" ht="12.75" customHeight="1">
      <c r="A49" s="36"/>
      <c r="L49" s="10"/>
      <c r="M49" s="10"/>
    </row>
    <row r="50" spans="1:13" ht="13.5" customHeight="1">
      <c r="A50" s="36"/>
      <c r="B50" s="8"/>
      <c r="M50" s="10"/>
    </row>
    <row r="51" spans="1:13" ht="13.5" customHeight="1">
      <c r="A51" s="36"/>
      <c r="B51" s="8"/>
      <c r="M51" s="10"/>
    </row>
    <row r="52" ht="10.5" customHeight="1"/>
    <row r="53" spans="1:17" ht="13.5" customHeight="1">
      <c r="A53" s="36"/>
      <c r="B53" s="37"/>
      <c r="N53" s="37"/>
      <c r="O53" s="37"/>
      <c r="P53" s="37"/>
      <c r="Q53" s="37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 password="CEB8" sheet="1" objects="1" scenarios="1"/>
  <mergeCells count="4">
    <mergeCell ref="N44:U44"/>
    <mergeCell ref="N43:U43"/>
    <mergeCell ref="A2:J2"/>
    <mergeCell ref="M2:U2"/>
  </mergeCells>
  <printOptions horizontalCentered="1" verticalCentered="1"/>
  <pageMargins left="0" right="0.25" top="0" bottom="0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5"/>
  <sheetViews>
    <sheetView view="pageBreakPreview" zoomScale="60" workbookViewId="0" topLeftCell="A1">
      <selection activeCell="A11" sqref="A11"/>
    </sheetView>
  </sheetViews>
  <sheetFormatPr defaultColWidth="9.140625" defaultRowHeight="17.25" customHeight="1"/>
  <cols>
    <col min="1" max="1" width="5.7109375" style="79" customWidth="1"/>
    <col min="2" max="7" width="9.140625" style="79" customWidth="1"/>
    <col min="8" max="8" width="14.8515625" style="79" customWidth="1"/>
    <col min="9" max="9" width="26.28125" style="79" customWidth="1"/>
    <col min="10" max="10" width="23.00390625" style="79" customWidth="1"/>
    <col min="11" max="16384" width="9.140625" style="79" customWidth="1"/>
  </cols>
  <sheetData>
    <row r="2" ht="17.25" customHeight="1">
      <c r="H2" s="45"/>
    </row>
    <row r="3" ht="17.25" customHeight="1">
      <c r="H3" s="45"/>
    </row>
    <row r="4" ht="17.25" customHeight="1">
      <c r="H4" s="45"/>
    </row>
    <row r="5" spans="1:13" ht="17.25" customHeight="1">
      <c r="A5" s="96" t="s">
        <v>68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7.25" customHeight="1">
      <c r="A6" s="81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ht="17.25" customHeight="1">
      <c r="I7" s="82" t="s">
        <v>69</v>
      </c>
    </row>
    <row r="8" spans="1:9" ht="17.25" customHeight="1">
      <c r="A8" s="83" t="s">
        <v>70</v>
      </c>
      <c r="B8" s="83"/>
      <c r="C8" s="83"/>
      <c r="D8" s="83"/>
      <c r="E8" s="83"/>
      <c r="F8" s="83"/>
      <c r="G8" s="83"/>
      <c r="H8" s="83"/>
      <c r="I8" s="83"/>
    </row>
    <row r="9" spans="1:9" ht="17.25" customHeight="1">
      <c r="A9" s="83"/>
      <c r="B9" s="83"/>
      <c r="C9" s="83"/>
      <c r="D9" s="83"/>
      <c r="E9" s="83"/>
      <c r="F9" s="83"/>
      <c r="G9" s="83"/>
      <c r="H9" s="83"/>
      <c r="I9" s="83"/>
    </row>
    <row r="10" spans="1:9" ht="17.25" customHeight="1">
      <c r="A10" s="84" t="s">
        <v>71</v>
      </c>
      <c r="B10" s="79" t="s">
        <v>116</v>
      </c>
      <c r="C10" s="83"/>
      <c r="D10" s="83"/>
      <c r="E10" s="83"/>
      <c r="F10" s="83"/>
      <c r="G10" s="83"/>
      <c r="H10" s="83"/>
      <c r="I10" s="83"/>
    </row>
    <row r="11" spans="1:9" ht="17.25" customHeight="1">
      <c r="A11" s="83"/>
      <c r="B11" s="83"/>
      <c r="C11" s="83"/>
      <c r="D11" s="83"/>
      <c r="E11" s="83"/>
      <c r="F11" s="83"/>
      <c r="G11" s="83"/>
      <c r="H11" s="83"/>
      <c r="I11" s="83"/>
    </row>
    <row r="12" spans="1:2" ht="17.25" customHeight="1">
      <c r="A12" s="84" t="s">
        <v>72</v>
      </c>
      <c r="B12" s="85" t="s">
        <v>112</v>
      </c>
    </row>
    <row r="13" spans="1:2" ht="17.25" customHeight="1">
      <c r="A13" s="84"/>
      <c r="B13" s="79" t="s">
        <v>113</v>
      </c>
    </row>
    <row r="14" ht="17.25" customHeight="1">
      <c r="A14" s="80"/>
    </row>
    <row r="15" spans="1:2" ht="17.25" customHeight="1">
      <c r="A15" s="84" t="s">
        <v>73</v>
      </c>
      <c r="B15" s="82" t="s">
        <v>117</v>
      </c>
    </row>
    <row r="16" spans="1:2" ht="17.25" customHeight="1">
      <c r="A16" s="84"/>
      <c r="B16" s="79" t="s">
        <v>118</v>
      </c>
    </row>
    <row r="17" spans="1:2" ht="17.25" customHeight="1">
      <c r="A17" s="80"/>
      <c r="B17" s="79" t="s">
        <v>131</v>
      </c>
    </row>
    <row r="18" ht="17.25" customHeight="1">
      <c r="A18" s="80"/>
    </row>
    <row r="19" spans="1:2" ht="17.25" customHeight="1">
      <c r="A19" s="84" t="s">
        <v>74</v>
      </c>
      <c r="B19" s="79" t="s">
        <v>121</v>
      </c>
    </row>
    <row r="20" ht="17.25" customHeight="1">
      <c r="A20" s="84"/>
    </row>
    <row r="21" spans="1:2" ht="17.25" customHeight="1">
      <c r="A21" s="80" t="s">
        <v>75</v>
      </c>
      <c r="B21" s="79" t="s">
        <v>114</v>
      </c>
    </row>
    <row r="22" spans="1:2" ht="17.25" customHeight="1">
      <c r="A22" s="84"/>
      <c r="B22" s="79" t="s">
        <v>119</v>
      </c>
    </row>
    <row r="23" spans="1:2" ht="17.25" customHeight="1">
      <c r="A23" s="84"/>
      <c r="B23" s="79" t="s">
        <v>115</v>
      </c>
    </row>
    <row r="24" ht="17.25" customHeight="1">
      <c r="A24" s="80"/>
    </row>
    <row r="25" spans="1:2" ht="17.25" customHeight="1">
      <c r="A25" s="80" t="s">
        <v>108</v>
      </c>
      <c r="B25" s="79" t="s">
        <v>111</v>
      </c>
    </row>
    <row r="26" spans="1:2" ht="17.25" customHeight="1">
      <c r="A26" s="80"/>
      <c r="B26" s="79" t="s">
        <v>110</v>
      </c>
    </row>
    <row r="27" spans="1:2" ht="17.25" customHeight="1">
      <c r="A27" s="80"/>
      <c r="B27" s="79" t="s">
        <v>109</v>
      </c>
    </row>
    <row r="28" ht="17.25" customHeight="1">
      <c r="A28" s="80"/>
    </row>
    <row r="29" ht="17.25" customHeight="1">
      <c r="A29" s="80"/>
    </row>
    <row r="30" spans="1:10" ht="17.25" customHeight="1">
      <c r="A30" s="80"/>
      <c r="J30" s="80" t="s">
        <v>77</v>
      </c>
    </row>
    <row r="31" spans="1:10" ht="17.25" customHeight="1">
      <c r="A31" s="80"/>
      <c r="J31" s="80" t="s">
        <v>78</v>
      </c>
    </row>
    <row r="32" spans="1:10" ht="17.25" customHeight="1">
      <c r="A32" s="80"/>
      <c r="J32" s="80"/>
    </row>
    <row r="33" spans="1:10" ht="17.25" customHeight="1">
      <c r="A33" s="82" t="s">
        <v>79</v>
      </c>
      <c r="J33" s="80" t="s">
        <v>80</v>
      </c>
    </row>
    <row r="34" spans="1:10" ht="17.25" customHeight="1">
      <c r="A34" s="82" t="s">
        <v>106</v>
      </c>
      <c r="J34" s="80" t="s">
        <v>81</v>
      </c>
    </row>
    <row r="35" ht="17.25" customHeight="1">
      <c r="A35" s="80"/>
    </row>
    <row r="36" ht="17.25" customHeight="1">
      <c r="A36" s="80"/>
    </row>
    <row r="37" ht="17.25" customHeight="1">
      <c r="A37" s="80"/>
    </row>
    <row r="38" ht="17.25" customHeight="1">
      <c r="A38" s="84"/>
    </row>
    <row r="39" ht="17.25" customHeight="1">
      <c r="A39" s="80"/>
    </row>
    <row r="40" spans="1:2" ht="17.25" customHeight="1">
      <c r="A40" s="80"/>
      <c r="B40" s="79" t="s">
        <v>76</v>
      </c>
    </row>
    <row r="41" ht="17.25" customHeight="1">
      <c r="A41" s="80"/>
    </row>
    <row r="42" ht="17.25" customHeight="1">
      <c r="A42" s="80"/>
    </row>
    <row r="43" ht="17.25" customHeight="1">
      <c r="A43" s="80"/>
    </row>
    <row r="44" ht="17.25" customHeight="1">
      <c r="A44" s="80"/>
    </row>
    <row r="45" ht="17.25" customHeight="1">
      <c r="A45" s="84"/>
    </row>
    <row r="46" ht="17.25" customHeight="1">
      <c r="A46" s="80"/>
    </row>
    <row r="47" ht="17.25" customHeight="1">
      <c r="A47" s="80"/>
    </row>
    <row r="48" ht="17.25" customHeight="1">
      <c r="A48" s="80"/>
    </row>
    <row r="49" ht="17.25" customHeight="1">
      <c r="A49" s="80"/>
    </row>
    <row r="50" ht="17.25" customHeight="1">
      <c r="A50" s="84"/>
    </row>
    <row r="51" ht="17.25" customHeight="1">
      <c r="A51" s="80"/>
    </row>
    <row r="52" ht="17.25" customHeight="1">
      <c r="A52" s="80"/>
    </row>
    <row r="53" ht="17.25" customHeight="1">
      <c r="A53" s="80"/>
    </row>
    <row r="54" ht="17.25" customHeight="1">
      <c r="A54" s="80"/>
    </row>
    <row r="55" ht="17.25" customHeight="1">
      <c r="A55" s="80"/>
    </row>
    <row r="56" ht="17.25" customHeight="1">
      <c r="A56" s="80"/>
    </row>
    <row r="57" ht="17.25" customHeight="1">
      <c r="A57" s="80"/>
    </row>
    <row r="58" ht="17.25" customHeight="1">
      <c r="A58" s="80"/>
    </row>
    <row r="59" ht="17.25" customHeight="1">
      <c r="A59" s="80"/>
    </row>
    <row r="60" ht="17.25" customHeight="1">
      <c r="A60" s="80"/>
    </row>
    <row r="61" ht="17.25" customHeight="1">
      <c r="A61" s="80"/>
    </row>
    <row r="62" ht="17.25" customHeight="1">
      <c r="A62" s="80"/>
    </row>
    <row r="63" ht="17.25" customHeight="1">
      <c r="A63" s="80"/>
    </row>
    <row r="64" ht="17.25" customHeight="1">
      <c r="A64" s="80"/>
    </row>
    <row r="65" ht="17.25" customHeight="1">
      <c r="A65" s="80"/>
    </row>
  </sheetData>
  <mergeCells count="1">
    <mergeCell ref="A5:M5"/>
  </mergeCells>
  <printOptions horizontalCentered="1" verticalCentered="1"/>
  <pageMargins left="0.5" right="0" top="0" bottom="0" header="0" footer="0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typest-4</dc:creator>
  <cp:keywords/>
  <dc:description/>
  <cp:lastModifiedBy>Mark</cp:lastModifiedBy>
  <cp:lastPrinted>2004-10-25T05:25:56Z</cp:lastPrinted>
  <dcterms:created xsi:type="dcterms:W3CDTF">2000-05-05T10:00:49Z</dcterms:created>
  <dcterms:modified xsi:type="dcterms:W3CDTF">2006-01-20T15:01:24Z</dcterms:modified>
  <cp:category/>
  <cp:version/>
  <cp:contentType/>
  <cp:contentStatus/>
</cp:coreProperties>
</file>